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9. Raportare 31.12.2023\13. DCRI pt publicare\2_SF Finale\Punctul_3_SFC\"/>
    </mc:Choice>
  </mc:AlternateContent>
  <xr:revisionPtr revIDLastSave="0" documentId="13_ncr:1_{50DBAD9D-6EE6-4EE6-84D0-B6EFF7F0EAE7}" xr6:coauthVersionLast="36" xr6:coauthVersionMax="36" xr10:uidLastSave="{00000000-0000-0000-0000-000000000000}"/>
  <bookViews>
    <workbookView xWindow="0" yWindow="0" windowWidth="23040" windowHeight="8652" tabRatio="845" xr2:uid="{00000000-000D-0000-FFFF-FFFF00000000}"/>
  </bookViews>
  <sheets>
    <sheet name="BS_RO_31.12.2023" sheetId="2" r:id="rId1"/>
    <sheet name="BS_EN_31.12.2023" sheetId="4" r:id="rId2"/>
    <sheet name="PL_RO_31.12.2023" sheetId="3" r:id="rId3"/>
    <sheet name="PL_EN_31.12.2023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BS_EN_31.12.2023!$A$2:$C$52</definedName>
    <definedName name="_xlnm.Print_Area" localSheetId="0">BS_RO_31.12.2023!$A$2:$C$52</definedName>
    <definedName name="_xlnm.Print_Area" localSheetId="3">PL_EN_31.12.2023!$A$3:$C$35</definedName>
    <definedName name="_xlnm.Print_Area" localSheetId="2">PL_RO_31.12.2023!$A$3:$C$35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3" i="5" l="1"/>
  <c r="B33" i="5"/>
  <c r="C32" i="5"/>
  <c r="B32" i="5"/>
  <c r="C31" i="5"/>
  <c r="B31" i="5"/>
  <c r="C26" i="5"/>
  <c r="B26" i="5"/>
  <c r="C25" i="5"/>
  <c r="B25" i="5"/>
  <c r="C20" i="5"/>
  <c r="B20" i="5"/>
  <c r="C19" i="5"/>
  <c r="B19" i="5"/>
  <c r="C18" i="5"/>
  <c r="B18" i="5"/>
  <c r="C17" i="5"/>
  <c r="B17" i="5"/>
  <c r="C16" i="5"/>
  <c r="B16" i="5"/>
  <c r="C15" i="5"/>
  <c r="B15" i="5"/>
  <c r="C14" i="5"/>
  <c r="B14" i="5"/>
  <c r="C13" i="5"/>
  <c r="B13" i="5"/>
  <c r="C12" i="5"/>
  <c r="C21" i="5" s="1"/>
  <c r="B12" i="5"/>
  <c r="C9" i="5"/>
  <c r="B9" i="5"/>
  <c r="B6" i="5"/>
  <c r="C6" i="5"/>
  <c r="C5" i="5"/>
  <c r="C7" i="5" s="1"/>
  <c r="B5" i="5"/>
  <c r="C52" i="4"/>
  <c r="C51" i="4"/>
  <c r="C50" i="4"/>
  <c r="C49" i="4"/>
  <c r="B49" i="4"/>
  <c r="C48" i="4"/>
  <c r="B48" i="4"/>
  <c r="C47" i="4"/>
  <c r="B47" i="4"/>
  <c r="C46" i="4"/>
  <c r="B46" i="4"/>
  <c r="C45" i="4"/>
  <c r="B45" i="4"/>
  <c r="C44" i="4"/>
  <c r="B44" i="4"/>
  <c r="C40" i="4"/>
  <c r="B40" i="4"/>
  <c r="C39" i="4"/>
  <c r="B39" i="4"/>
  <c r="C38" i="4"/>
  <c r="B38" i="4"/>
  <c r="C37" i="4"/>
  <c r="B37" i="4"/>
  <c r="C36" i="4"/>
  <c r="B36" i="4"/>
  <c r="C35" i="4"/>
  <c r="B35" i="4"/>
  <c r="B41" i="4" s="1"/>
  <c r="C31" i="4"/>
  <c r="C30" i="4"/>
  <c r="B30" i="4"/>
  <c r="C29" i="4"/>
  <c r="B29" i="4"/>
  <c r="C28" i="4"/>
  <c r="B28" i="4"/>
  <c r="C27" i="4"/>
  <c r="B27" i="4"/>
  <c r="C26" i="4"/>
  <c r="B26" i="4"/>
  <c r="C25" i="4"/>
  <c r="B25" i="4"/>
  <c r="C24" i="4"/>
  <c r="B24" i="4"/>
  <c r="C18" i="4"/>
  <c r="B18" i="4"/>
  <c r="C17" i="4"/>
  <c r="B17" i="4"/>
  <c r="C16" i="4"/>
  <c r="B16" i="4"/>
  <c r="C15" i="4"/>
  <c r="B15" i="4"/>
  <c r="C14" i="4"/>
  <c r="C19" i="4" s="1"/>
  <c r="C20" i="4" s="1"/>
  <c r="B14" i="4"/>
  <c r="B19" i="4" s="1"/>
  <c r="C11" i="4"/>
  <c r="C10" i="4"/>
  <c r="B10" i="4"/>
  <c r="C9" i="4"/>
  <c r="B9" i="4"/>
  <c r="C8" i="4"/>
  <c r="B8" i="4"/>
  <c r="C7" i="4"/>
  <c r="B7" i="4"/>
  <c r="C6" i="4"/>
  <c r="B6" i="4"/>
  <c r="C51" i="2"/>
  <c r="C52" i="2" s="1"/>
  <c r="C54" i="2" s="1"/>
  <c r="C50" i="2"/>
  <c r="C41" i="2"/>
  <c r="C31" i="2"/>
  <c r="C19" i="2"/>
  <c r="C11" i="2"/>
  <c r="C20" i="2" s="1"/>
  <c r="C27" i="3"/>
  <c r="C21" i="3"/>
  <c r="C7" i="3"/>
  <c r="C23" i="3" s="1"/>
  <c r="C29" i="3" s="1"/>
  <c r="C35" i="3" s="1"/>
  <c r="C27" i="5"/>
  <c r="B50" i="4" l="1"/>
  <c r="B51" i="4"/>
  <c r="B31" i="4"/>
  <c r="B11" i="4"/>
  <c r="B20" i="4"/>
  <c r="C23" i="5"/>
  <c r="C29" i="5" s="1"/>
  <c r="C35" i="5" s="1"/>
  <c r="C41" i="4"/>
  <c r="C54" i="4" s="1"/>
  <c r="B19" i="2"/>
  <c r="B11" i="2"/>
  <c r="B52" i="4" l="1"/>
  <c r="B20" i="2"/>
  <c r="B50" i="2"/>
  <c r="B41" i="2"/>
  <c r="B31" i="2"/>
  <c r="B51" i="2" l="1"/>
  <c r="B52" i="2" s="1"/>
  <c r="B54" i="4" l="1"/>
  <c r="B54" i="2"/>
  <c r="B27" i="5"/>
  <c r="B21" i="5"/>
  <c r="B7" i="5"/>
  <c r="B23" i="5" l="1"/>
  <c r="B29" i="5" s="1"/>
  <c r="B35" i="5" s="1"/>
  <c r="B7" i="3" l="1"/>
  <c r="B27" i="3" l="1"/>
  <c r="B21" i="3"/>
  <c r="B23" i="3" l="1"/>
  <c r="B29" i="3" l="1"/>
  <c r="B35" i="3" s="1"/>
</calcChain>
</file>

<file path=xl/sharedStrings.xml><?xml version="1.0" encoding="utf-8"?>
<sst xmlns="http://schemas.openxmlformats.org/spreadsheetml/2006/main" count="150" uniqueCount="147">
  <si>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</si>
  <si>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</si>
  <si>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</si>
  <si>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</si>
  <si>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</si>
  <si>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</si>
  <si>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</si>
  <si>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</si>
  <si>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</si>
  <si>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</si>
  <si>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</si>
  <si>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</si>
  <si>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</si>
  <si>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</si>
  <si>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</si>
  <si>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</si>
  <si>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</si>
  <si>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</si>
  <si>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</si>
  <si>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</si>
  <si>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</si>
  <si>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</si>
  <si>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</si>
  <si>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</si>
  <si>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</si>
  <si>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</si>
  <si>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</si>
  <si>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</si>
  <si>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</si>
  <si>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</si>
  <si>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</si>
  <si>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</si>
  <si>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</si>
  <si>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</si>
  <si>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</si>
  <si>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</si>
  <si>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</si>
  <si>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</si>
  <si>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</si>
  <si>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</si>
  <si>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</si>
  <si>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</si>
  <si>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</si>
  <si>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</si>
  <si>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</si>
  <si>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</si>
  <si>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</si>
  <si>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</si>
  <si>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</si>
  <si>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</si>
  <si>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</si>
  <si>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</si>
  <si>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</si>
  <si>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</si>
  <si>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</si>
  <si>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</si>
  <si>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</si>
  <si>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</si>
  <si>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</si>
  <si>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</si>
  <si>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</si>
  <si>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</si>
  <si>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</si>
  <si>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</si>
  <si>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</si>
  <si>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</si>
  <si>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</si>
  <si>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</si>
  <si>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</si>
  <si>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</si>
  <si>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</si>
  <si>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</si>
  <si>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</si>
  <si>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</si>
  <si>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</si>
  <si>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</si>
  <si>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</si>
  <si>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</si>
  <si>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</si>
  <si>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</si>
  <si>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</si>
  <si>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</si>
  <si>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</si>
  <si>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</si>
  <si>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</si>
  <si>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</si>
  <si>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</si>
  <si>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</si>
  <si>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</si>
  <si>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</si>
  <si>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</si>
  <si>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</si>
  <si>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</si>
  <si>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</si>
  <si>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</si>
  <si>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</si>
  <si>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</si>
  <si>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</si>
  <si>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</si>
  <si>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</si>
  <si>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</si>
  <si>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</si>
  <si>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</si>
  <si>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</si>
  <si>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</si>
  <si>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</si>
  <si>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</si>
  <si>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</si>
  <si>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</si>
  <si>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</si>
  <si>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</si>
  <si>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</si>
  <si>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</si>
  <si>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</si>
  <si>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</si>
  <si>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</si>
  <si>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</si>
  <si>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</si>
  <si>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</si>
  <si>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</si>
  <si>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</si>
  <si>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</si>
  <si>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</si>
  <si>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</si>
  <si>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</si>
  <si>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</si>
  <si>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</si>
  <si>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Investiții contabilizate prin metoda punerii în echivalență</t>
  </si>
  <si>
    <t>December 31, 
2022
(audited)</t>
  </si>
  <si>
    <t>31 decembrie 2022
(auditat)</t>
  </si>
  <si>
    <t>Investments accounted for using the equity method</t>
  </si>
  <si>
    <t>2022
(auditat)</t>
  </si>
  <si>
    <t>Windfall tax expenses for electricity producers / Contribution to the Energy Transition Fund</t>
  </si>
  <si>
    <t>Cheltuieli cu impozitul pe venitul suplimentar / Contributia la Fondul de Tranzitie Energetica</t>
  </si>
  <si>
    <t>Share of net profit of associates accounted for using the equity method</t>
  </si>
  <si>
    <t>2022
(audited)</t>
  </si>
  <si>
    <t>December 31, 
2023
(audited)</t>
  </si>
  <si>
    <t>Active reprezentând drepturi de utilizare a activelor suport în cadrul unui contract de leasing</t>
  </si>
  <si>
    <t>Rezerva pentru plati in avans la capitalul social</t>
  </si>
  <si>
    <t>Venituri in avans pe termen lung</t>
  </si>
  <si>
    <t>Venituri in avans pe termen scurt</t>
  </si>
  <si>
    <t>Portiunea curenta a provizioane pentru riscuri si cheltuieli</t>
  </si>
  <si>
    <t>31 decembrie 2023
(auditat)</t>
  </si>
  <si>
    <t>2023
(auditat)</t>
  </si>
  <si>
    <t>2023
(audited)</t>
  </si>
  <si>
    <t>Partea din profit sau pierdere aferent(ă) entităților asociate și asocierilor în participație, contabilizată prin metoda
punerii în echivalență;</t>
  </si>
  <si>
    <t>Depreciere si amortizarea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</si>
</sst>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5" fontId="2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59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4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4" fontId="7" fillId="0" borderId="0" xfId="2" applyNumberFormat="1" applyFont="1" applyFill="1" applyAlignment="1"/>
    <xf numFmtId="0" fontId="7" fillId="0" borderId="0" xfId="1" applyFont="1" applyFill="1" applyAlignment="1"/>
    <xf numFmtId="164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4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4" fontId="5" fillId="0" borderId="0" xfId="2" applyNumberFormat="1" applyFont="1" applyFill="1" applyBorder="1" applyAlignment="1">
      <alignment horizontal="right" wrapText="1"/>
    </xf>
    <xf numFmtId="43" fontId="5" fillId="0" borderId="0" xfId="3" applyNumberFormat="1" applyFont="1" applyFill="1" applyBorder="1" applyAlignment="1">
      <alignment horizontal="right" wrapText="1"/>
    </xf>
    <xf numFmtId="43" fontId="5" fillId="0" borderId="0" xfId="2" applyNumberFormat="1" applyFont="1" applyFill="1" applyBorder="1" applyAlignment="1">
      <alignment horizontal="right" wrapText="1"/>
    </xf>
    <xf numFmtId="43" fontId="6" fillId="0" borderId="0" xfId="3" applyNumberFormat="1" applyFont="1" applyFill="1" applyAlignment="1">
      <alignment horizontal="right"/>
    </xf>
    <xf numFmtId="41" fontId="7" fillId="0" borderId="0" xfId="2" applyNumberFormat="1" applyFont="1" applyFill="1" applyAlignment="1">
      <alignment horizontal="right" vertical="center"/>
    </xf>
    <xf numFmtId="41" fontId="5" fillId="0" borderId="2" xfId="2" applyNumberFormat="1" applyFont="1" applyBorder="1" applyAlignment="1">
      <alignment horizontal="right" vertical="center"/>
    </xf>
    <xf numFmtId="41" fontId="5" fillId="0" borderId="0" xfId="2" applyNumberFormat="1" applyFont="1" applyBorder="1" applyAlignment="1">
      <alignment horizontal="right" vertical="center"/>
    </xf>
    <xf numFmtId="41" fontId="6" fillId="0" borderId="0" xfId="2" applyNumberFormat="1" applyFont="1" applyFill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41" fontId="7" fillId="0" borderId="0" xfId="2" applyNumberFormat="1" applyFont="1" applyAlignment="1">
      <alignment horizontal="right" vertical="center"/>
    </xf>
    <xf numFmtId="43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  <xf numFmtId="0" fontId="7" fillId="0" borderId="0" xfId="3" applyFont="1" applyFill="1" applyAlignment="1">
      <alignment wrapText="1"/>
    </xf>
    <xf numFmtId="49" fontId="5" fillId="3" borderId="2" xfId="1" quotePrefix="1" applyNumberFormat="1" applyFont="1" applyFill="1" applyBorder="1" applyAlignment="1">
      <alignment horizontal="right" vertical="center" wrapText="1"/>
    </xf>
    <xf numFmtId="49" fontId="5" fillId="3" borderId="2" xfId="1" applyNumberFormat="1" applyFont="1" applyFill="1" applyBorder="1" applyAlignment="1">
      <alignment horizontal="center" vertical="center" wrapText="1"/>
    </xf>
    <xf numFmtId="43" fontId="5" fillId="0" borderId="0" xfId="1" applyNumberFormat="1" applyFont="1" applyAlignment="1">
      <alignment horizontal="center" vertical="center"/>
    </xf>
    <xf numFmtId="49" fontId="5" fillId="3" borderId="2" xfId="1" quotePrefix="1" applyNumberFormat="1" applyFont="1" applyFill="1" applyBorder="1" applyAlignment="1">
      <alignment horizontal="center" vertical="center" wrapText="1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  <sheetName val="Quick_Reference3"/>
      <sheetName val="BS_Structure3"/>
      <sheetName val="IS_Structure3"/>
      <sheetName val="Expert_Loader3"/>
      <sheetName val="Q3'02_act3"/>
      <sheetName val="Q3'02_act-roll3"/>
      <sheetName val="CM_On_Order3"/>
      <sheetName val="over_$75K_BY_BU3"/>
      <sheetName val="Main_Menu3"/>
      <sheetName val="Data_Source3"/>
      <sheetName val="Supporting_Tool2"/>
      <sheetName val="novmar_actuals"/>
      <sheetName val="11216_P51"/>
      <sheetName val="11216_P41"/>
      <sheetName val="10250_P51"/>
      <sheetName val="10250_P41"/>
      <sheetName val="TG_Expense_Data_Sheet1"/>
      <sheetName val="Aging_FY991"/>
      <sheetName val="2_2g_Comps_-_Descriptions1"/>
      <sheetName val="KiSS_Supp_Svcs1"/>
      <sheetName val="Local_CoA1"/>
      <sheetName val="CORPTax_Default_Chart1"/>
      <sheetName val="Open_Credits1"/>
      <sheetName val="Master_File1"/>
      <sheetName val="WS_4_-_Foreign_PBT_&amp;_Tax1"/>
      <sheetName val="DT_rollforward_(_not_used)1"/>
      <sheetName val="Income_Check1"/>
      <sheetName val="Template_Commit1"/>
      <sheetName val="Template_Wk_2_Q2_FY20041"/>
      <sheetName val="STT_-_Cost_Conservative1"/>
      <sheetName val="b__FSG_P_&amp;_L"/>
      <sheetName val="Trial_Balance"/>
      <sheetName val="g__PY_June_True-up_Report"/>
      <sheetName val="g__PY_July_True-up_Report"/>
      <sheetName val="c__FY06_June_True-up_Report"/>
      <sheetName val="d__FY06_July_True-up_Report"/>
      <sheetName val="e__1__AcctAnalysis43001"/>
      <sheetName val="_Acct_Analysis_43009"/>
      <sheetName val="e__6_Acct_Analysis_43010"/>
      <sheetName val="h__By_Country_Rev_(CDW)"/>
      <sheetName val="Prepaid_Insurance{A}"/>
      <sheetName val="Accrued_Mgmt_Fees{A}"/>
      <sheetName val="Non-Qualified_Def_Comp_Plan{A}"/>
      <sheetName val="Organization_Costs_-_(Accum){A}"/>
      <sheetName val="Warranty_Reserve{A}"/>
      <sheetName val="New_C_PM"/>
      <sheetName val="Pmt_Structure"/>
      <sheetName val="C_Streams"/>
      <sheetName val="Piper_Heidsieck"/>
      <sheetName val="TB_Einkaufs_20153"/>
      <sheetName val="_︀ 1"/>
      <sheetName val="Cost_Centers"/>
      <sheetName val="Set_Up"/>
      <sheetName val="RCN-Building_-_Office"/>
      <sheetName val="Forecast_Accuracy"/>
      <sheetName val="Linearity_Targets"/>
      <sheetName val="Discount_Trend"/>
      <sheetName val="Weekly_Waterfalls"/>
      <sheetName val="Trended_Summary"/>
      <sheetName val="Reconciliation_Summary"/>
      <sheetName val="Pivot"/>
      <sheetName val="Multi_Org_1"/>
      <sheetName val="Multi_Org_2"/>
      <sheetName val="Summary"/>
      <sheetName val="DCI 2"/>
      <sheetName val="PMG 2"/>
      <sheetName val="DCI Summary"/>
      <sheetName val="DMI Summary"/>
      <sheetName val="PMG Summary"/>
      <sheetName val="Sub Debt Summary"/>
      <sheetName val="SVB LOC Summary"/>
      <sheetName val="SVB Term Summary"/>
      <sheetName val="2- State Input"/>
      <sheetName val="query results"/>
      <sheetName val="Bankruptcies"/>
      <sheetName val="AST Unicap"/>
      <sheetName val="General Information"/>
      <sheetName val="Common"/>
      <sheetName val="2003 Stock Plan"/>
      <sheetName val="Amortization summary for leases"/>
      <sheetName val="Major New Investments FY05"/>
      <sheetName val="FY04_Holdover_Roll-up"/>
      <sheetName val="Cum_intr_99"/>
      <sheetName val="Cum_ies_99"/>
      <sheetName val="Tot1298"/>
      <sheetName val="DATOS INICIALES"/>
      <sheetName val="payroll"/>
      <sheetName val="Reconcil"/>
      <sheetName val="Currency"/>
      <sheetName val="Non-Statistical Sampling"/>
      <sheetName val="AR Drop Downs"/>
      <sheetName val="DropDown"/>
      <sheetName val="RAPOARTE"/>
      <sheetName val="CalcCen"/>
      <sheetName val="BS"/>
      <sheetName val="Totintr"/>
      <sheetName val="MainMenu"/>
      <sheetName val="cisterna"/>
      <sheetName val="pt_incarcare"/>
      <sheetName val="pt_descarcare"/>
      <sheetName val="produs"/>
      <sheetName val="sofer"/>
      <sheetName val="transportator"/>
      <sheetName val="truck"/>
      <sheetName val="Quick_Reference4"/>
      <sheetName val="BS_Structure4"/>
      <sheetName val="IS_Structure4"/>
      <sheetName val="Expert_Loader4"/>
      <sheetName val="Q3'02_act4"/>
      <sheetName val="Q3'02_act-roll4"/>
      <sheetName val="CM_On_Order4"/>
      <sheetName val="over_$75K_BY_BU4"/>
      <sheetName val="Main_Menu4"/>
      <sheetName val="Data_Source4"/>
      <sheetName val="Supporting_Tool3"/>
      <sheetName val="Piper_Heidsieck1"/>
      <sheetName val="Non-Statistical_Sampling"/>
      <sheetName val="AR_Drop_Downs"/>
      <sheetName val="evaluare.1"/>
      <sheetName val="Table1"/>
      <sheetName val="SP"/>
      <sheetName val="PITESTI"/>
      <sheetName val="CRAIOVA"/>
      <sheetName val="_x005f_x0000__x005f_x0009__x005f_x0000_︀_x005f_x0000__x"/>
      <sheetName val="_x005f_x0000_ _x005f_x0000_︀_x005f_x0000__x005f_x0000__"/>
      <sheetName val="Quick_Reference5"/>
      <sheetName val="BS_Structure5"/>
      <sheetName val="IS_Structure5"/>
      <sheetName val="Expert_Loader5"/>
      <sheetName val="Q3'02_act5"/>
      <sheetName val="Q3'02_act-roll5"/>
      <sheetName val="CM_On_Order5"/>
      <sheetName val="over_$75K_BY_BU5"/>
      <sheetName val="Main_Menu5"/>
      <sheetName val="Data_Source5"/>
      <sheetName val="Supporting_Tool4"/>
      <sheetName val="Piper_Heidsieck2"/>
      <sheetName val="TB_Einkaufs_20154"/>
      <sheetName val="novmar_actuals1"/>
      <sheetName val="11216_P52"/>
      <sheetName val="11216_P42"/>
      <sheetName val="10250_P52"/>
      <sheetName val="10250_P42"/>
      <sheetName val="TG_Expense_Data_Sheet2"/>
      <sheetName val="Aging_FY992"/>
      <sheetName val="2_2g_Comps_-_Descriptions2"/>
      <sheetName val="KiSS_Supp_Svcs2"/>
      <sheetName val="Local_CoA2"/>
      <sheetName val="CORPTax_Default_Chart2"/>
      <sheetName val="Open_Credits2"/>
      <sheetName val="Master_File2"/>
      <sheetName val="WS_4_-_Foreign_PBT_&amp;_Tax2"/>
      <sheetName val="DT_rollforward_(_not_used)2"/>
      <sheetName val="Income_Check2"/>
      <sheetName val="Template_Commit2"/>
      <sheetName val="Template_Wk_2_Q2_FY20042"/>
      <sheetName val="STT_-_Cost_Conservative2"/>
      <sheetName val="b__FSG_P_&amp;_L1"/>
      <sheetName val="Trial_Balance1"/>
      <sheetName val="g__PY_June_True-up_Report1"/>
      <sheetName val="g__PY_July_True-up_Report1"/>
      <sheetName val="c__FY06_June_True-up_Report1"/>
      <sheetName val="d__FY06_July_True-up_Report1"/>
      <sheetName val="e__1__AcctAnalysis430011"/>
      <sheetName val="_Acct_Analysis_430091"/>
      <sheetName val="e__6_Acct_Analysis_430101"/>
      <sheetName val="h__By_Country_Rev_(CDW)1"/>
      <sheetName val="Prepaid_Insurance{A}1"/>
      <sheetName val="Accrued_Mgmt_Fees{A}1"/>
      <sheetName val="Non-Qualified_Def_Comp_Plan{A}1"/>
      <sheetName val="Organization_Costs_-_(Accum){A1"/>
      <sheetName val="Warranty_Reserve{A}1"/>
      <sheetName val="New_C_PM1"/>
      <sheetName val="Pmt_Structure1"/>
      <sheetName val="C_Streams1"/>
      <sheetName val="_︀ 2"/>
      <sheetName val="Cost_Centers1"/>
      <sheetName val="Set_Up1"/>
      <sheetName val="RCN-Building_-_Office1"/>
      <sheetName val="Forecast_Accuracy1"/>
      <sheetName val="Linearity_Targets1"/>
      <sheetName val="Discount_Trend1"/>
      <sheetName val="Weekly_Waterfalls1"/>
      <sheetName val="Trended_Summary1"/>
      <sheetName val="Reconciliation_Summary1"/>
      <sheetName val="DCI_2"/>
      <sheetName val="PMG_2"/>
      <sheetName val="DCI_Summary"/>
      <sheetName val="DMI_Summary"/>
      <sheetName val="PMG_Summary"/>
      <sheetName val="Sub_Debt_Summary"/>
      <sheetName val="SVB_LOC_Summary"/>
      <sheetName val="SVB_Term_Summary"/>
      <sheetName val="2-_State_Input"/>
      <sheetName val="query_results"/>
      <sheetName val="AST_Unicap"/>
      <sheetName val="General_Information"/>
      <sheetName val="2003_Stock_Plan"/>
      <sheetName val="Amortization_summary_for_leases"/>
      <sheetName val="Major_New_Investments_FY05"/>
      <sheetName val="DATOS_INICIALES"/>
      <sheetName val="Non-Statistical_Sampling1"/>
      <sheetName val="AR_Drop_Downs1"/>
      <sheetName val="evaluare_1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2">
          <cell r="C52" t="str">
            <v>EuropeMiddleEastAfrica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  <sheetName val="EXPL.AGUA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0"/>
  <sheetViews>
    <sheetView showGridLines="0" tabSelected="1" zoomScale="80" zoomScaleNormal="80" workbookViewId="0">
      <pane ySplit="2" topLeftCell="A3" activePane="bottomLeft" state="frozen"/>
      <selection pane="bottomLeft" activeCell="B3" sqref="B3"/>
    </sheetView>
  </sheetViews>
  <sheetFormatPr defaultColWidth="9.109375" defaultRowHeight="13.2" x14ac:dyDescent="0.25"/>
  <cols>
    <col min="1" max="1" width="40.109375" style="3" bestFit="1" customWidth="1"/>
    <col min="2" max="3" width="13" style="39" bestFit="1" customWidth="1"/>
    <col min="4" max="16384" width="9.109375" style="2"/>
  </cols>
  <sheetData>
    <row r="1" spans="1:3" x14ac:dyDescent="0.25">
      <c r="A1" s="22"/>
      <c r="B1" s="26"/>
      <c r="C1" s="26"/>
    </row>
    <row r="2" spans="1:3" s="1" customFormat="1" ht="46.2" customHeight="1" x14ac:dyDescent="0.3">
      <c r="A2" s="25" t="s">
        <v>99</v>
      </c>
      <c r="B2" s="56" t="s">
        <v>142</v>
      </c>
      <c r="C2" s="56" t="s">
        <v>129</v>
      </c>
    </row>
    <row r="3" spans="1:3" x14ac:dyDescent="0.25">
      <c r="A3" s="4"/>
      <c r="B3" s="27"/>
      <c r="C3" s="27"/>
    </row>
    <row r="4" spans="1:3" x14ac:dyDescent="0.25">
      <c r="A4" s="5" t="s">
        <v>0</v>
      </c>
      <c r="B4" s="28"/>
      <c r="C4" s="28"/>
    </row>
    <row r="5" spans="1:3" x14ac:dyDescent="0.25">
      <c r="A5" s="5" t="s">
        <v>3</v>
      </c>
      <c r="B5" s="28"/>
      <c r="C5" s="28"/>
    </row>
    <row r="6" spans="1:3" x14ac:dyDescent="0.25">
      <c r="A6" s="6" t="s">
        <v>4</v>
      </c>
      <c r="B6" s="29">
        <v>6770411156</v>
      </c>
      <c r="C6" s="29">
        <v>5914458703</v>
      </c>
    </row>
    <row r="7" spans="1:3" ht="26.4" x14ac:dyDescent="0.25">
      <c r="A7" s="6" t="s">
        <v>137</v>
      </c>
      <c r="B7" s="29">
        <v>18601084</v>
      </c>
      <c r="C7" s="29">
        <v>15565831</v>
      </c>
    </row>
    <row r="8" spans="1:3" x14ac:dyDescent="0.25">
      <c r="A8" s="6" t="s">
        <v>5</v>
      </c>
      <c r="B8" s="29">
        <v>50466796</v>
      </c>
      <c r="C8" s="29">
        <v>50851123</v>
      </c>
    </row>
    <row r="9" spans="1:3" x14ac:dyDescent="0.25">
      <c r="A9" s="6" t="s">
        <v>100</v>
      </c>
      <c r="B9" s="29">
        <v>609802200</v>
      </c>
      <c r="C9" s="29">
        <v>35567692</v>
      </c>
    </row>
    <row r="10" spans="1:3" ht="26.4" x14ac:dyDescent="0.25">
      <c r="A10" s="6" t="s">
        <v>127</v>
      </c>
      <c r="B10" s="29">
        <v>20014848</v>
      </c>
      <c r="C10" s="29">
        <v>4745610</v>
      </c>
    </row>
    <row r="11" spans="1:3" x14ac:dyDescent="0.25">
      <c r="A11" s="7" t="s">
        <v>6</v>
      </c>
      <c r="B11" s="30">
        <f>SUM(B6:B10)</f>
        <v>7469296084</v>
      </c>
      <c r="C11" s="30">
        <f>SUM(C6:C10)</f>
        <v>6021188959</v>
      </c>
    </row>
    <row r="12" spans="1:3" x14ac:dyDescent="0.25">
      <c r="A12" s="7"/>
      <c r="B12" s="31"/>
      <c r="C12" s="31"/>
    </row>
    <row r="13" spans="1:3" x14ac:dyDescent="0.25">
      <c r="A13" s="7" t="s">
        <v>7</v>
      </c>
      <c r="B13" s="32"/>
      <c r="C13" s="32"/>
    </row>
    <row r="14" spans="1:3" x14ac:dyDescent="0.25">
      <c r="A14" s="6" t="s">
        <v>1</v>
      </c>
      <c r="B14" s="29">
        <v>1032886751</v>
      </c>
      <c r="C14" s="29">
        <v>653273110</v>
      </c>
    </row>
    <row r="15" spans="1:3" x14ac:dyDescent="0.25">
      <c r="A15" s="6" t="s">
        <v>101</v>
      </c>
      <c r="B15" s="29">
        <v>623780215</v>
      </c>
      <c r="C15" s="29">
        <v>438540316</v>
      </c>
    </row>
    <row r="16" spans="1:3" x14ac:dyDescent="0.25">
      <c r="A16" s="6" t="s">
        <v>102</v>
      </c>
      <c r="B16" s="29">
        <v>329590958</v>
      </c>
      <c r="C16" s="29">
        <v>142158865</v>
      </c>
    </row>
    <row r="17" spans="1:3" x14ac:dyDescent="0.25">
      <c r="A17" s="6" t="s">
        <v>8</v>
      </c>
      <c r="B17" s="29">
        <v>112257027</v>
      </c>
      <c r="C17" s="29">
        <v>1829796500</v>
      </c>
    </row>
    <row r="18" spans="1:3" x14ac:dyDescent="0.25">
      <c r="A18" s="6" t="s">
        <v>9</v>
      </c>
      <c r="B18" s="29">
        <v>3581674576</v>
      </c>
      <c r="C18" s="29">
        <v>2707724133</v>
      </c>
    </row>
    <row r="19" spans="1:3" x14ac:dyDescent="0.25">
      <c r="A19" s="8" t="s">
        <v>10</v>
      </c>
      <c r="B19" s="30">
        <f>SUM(B14:B18)</f>
        <v>5680189527</v>
      </c>
      <c r="C19" s="30">
        <f>SUM(C14:C18)</f>
        <v>5771492924</v>
      </c>
    </row>
    <row r="20" spans="1:3" ht="13.8" thickBot="1" x14ac:dyDescent="0.3">
      <c r="A20" s="7" t="s">
        <v>11</v>
      </c>
      <c r="B20" s="33">
        <f>B11+B19</f>
        <v>13149485611</v>
      </c>
      <c r="C20" s="33">
        <f>C11+C19</f>
        <v>11792681883</v>
      </c>
    </row>
    <row r="21" spans="1:3" ht="13.8" thickTop="1" x14ac:dyDescent="0.25">
      <c r="A21" s="5"/>
      <c r="B21" s="32"/>
      <c r="C21" s="32"/>
    </row>
    <row r="22" spans="1:3" x14ac:dyDescent="0.25">
      <c r="A22" s="5" t="s">
        <v>12</v>
      </c>
      <c r="B22" s="32"/>
      <c r="C22" s="32"/>
    </row>
    <row r="23" spans="1:3" x14ac:dyDescent="0.25">
      <c r="A23" s="5" t="s">
        <v>13</v>
      </c>
      <c r="B23" s="32"/>
      <c r="C23" s="32"/>
    </row>
    <row r="24" spans="1:3" x14ac:dyDescent="0.25">
      <c r="A24" s="9" t="s">
        <v>14</v>
      </c>
      <c r="B24" s="29">
        <v>3211941683</v>
      </c>
      <c r="C24" s="34">
        <v>3211941683</v>
      </c>
    </row>
    <row r="25" spans="1:3" x14ac:dyDescent="0.25">
      <c r="A25" s="10" t="s">
        <v>15</v>
      </c>
      <c r="B25" s="35">
        <v>3016438940</v>
      </c>
      <c r="C25" s="35">
        <v>3016438940</v>
      </c>
    </row>
    <row r="26" spans="1:3" collapsed="1" x14ac:dyDescent="0.25">
      <c r="A26" s="10" t="s">
        <v>16</v>
      </c>
      <c r="B26" s="35">
        <v>195502743</v>
      </c>
      <c r="C26" s="35">
        <v>195502743</v>
      </c>
    </row>
    <row r="27" spans="1:3" x14ac:dyDescent="0.25">
      <c r="A27" s="9" t="s">
        <v>17</v>
      </c>
      <c r="B27" s="29">
        <v>31474149</v>
      </c>
      <c r="C27" s="29">
        <v>31474149</v>
      </c>
    </row>
    <row r="28" spans="1:3" x14ac:dyDescent="0.25">
      <c r="A28" s="11" t="s">
        <v>138</v>
      </c>
      <c r="B28" s="29">
        <v>21553548</v>
      </c>
      <c r="C28" s="29">
        <v>21553548</v>
      </c>
    </row>
    <row r="29" spans="1:3" x14ac:dyDescent="0.25">
      <c r="A29" s="9" t="s">
        <v>18</v>
      </c>
      <c r="B29" s="29">
        <v>2101938467</v>
      </c>
      <c r="C29" s="29">
        <v>2101938467</v>
      </c>
    </row>
    <row r="30" spans="1:3" x14ac:dyDescent="0.25">
      <c r="A30" s="9" t="s">
        <v>19</v>
      </c>
      <c r="B30" s="29">
        <v>6365185539</v>
      </c>
      <c r="C30" s="29">
        <v>5165634673</v>
      </c>
    </row>
    <row r="31" spans="1:3" x14ac:dyDescent="0.25">
      <c r="A31" s="5" t="s">
        <v>20</v>
      </c>
      <c r="B31" s="30">
        <f>B24+SUM(B27:B30)</f>
        <v>11732093386</v>
      </c>
      <c r="C31" s="30">
        <f>C24+SUM(C27:C30)</f>
        <v>10532542520</v>
      </c>
    </row>
    <row r="32" spans="1:3" x14ac:dyDescent="0.25">
      <c r="A32" s="5"/>
      <c r="B32" s="32"/>
      <c r="C32" s="32"/>
    </row>
    <row r="33" spans="1:3" x14ac:dyDescent="0.25">
      <c r="A33" s="5" t="s">
        <v>2</v>
      </c>
      <c r="B33" s="32"/>
      <c r="C33" s="32"/>
    </row>
    <row r="34" spans="1:3" x14ac:dyDescent="0.25">
      <c r="A34" s="5" t="s">
        <v>21</v>
      </c>
      <c r="B34" s="32"/>
      <c r="C34" s="32"/>
    </row>
    <row r="35" spans="1:3" x14ac:dyDescent="0.25">
      <c r="A35" s="9" t="s">
        <v>22</v>
      </c>
      <c r="B35" s="29">
        <v>0</v>
      </c>
      <c r="C35" s="29">
        <v>64810940</v>
      </c>
    </row>
    <row r="36" spans="1:3" x14ac:dyDescent="0.25">
      <c r="A36" s="9" t="s">
        <v>103</v>
      </c>
      <c r="B36" s="29">
        <v>15319526</v>
      </c>
      <c r="C36" s="29">
        <v>12831121</v>
      </c>
    </row>
    <row r="37" spans="1:3" x14ac:dyDescent="0.25">
      <c r="A37" s="9" t="s">
        <v>50</v>
      </c>
      <c r="B37" s="29">
        <v>204807400</v>
      </c>
      <c r="C37" s="29">
        <v>174504703</v>
      </c>
    </row>
    <row r="38" spans="1:3" x14ac:dyDescent="0.25">
      <c r="A38" s="9" t="s">
        <v>139</v>
      </c>
      <c r="B38" s="29">
        <v>50342355</v>
      </c>
      <c r="C38" s="29">
        <v>63611498</v>
      </c>
    </row>
    <row r="39" spans="1:3" x14ac:dyDescent="0.25">
      <c r="A39" s="9" t="s">
        <v>23</v>
      </c>
      <c r="B39" s="29">
        <v>62831361</v>
      </c>
      <c r="C39" s="29">
        <v>95446226</v>
      </c>
    </row>
    <row r="40" spans="1:3" x14ac:dyDescent="0.25">
      <c r="A40" s="9" t="s">
        <v>24</v>
      </c>
      <c r="B40" s="29">
        <v>48088311</v>
      </c>
      <c r="C40" s="29">
        <v>45557591</v>
      </c>
    </row>
    <row r="41" spans="1:3" x14ac:dyDescent="0.25">
      <c r="A41" s="5" t="s">
        <v>25</v>
      </c>
      <c r="B41" s="30">
        <f>SUM(B35:B40)</f>
        <v>381388953</v>
      </c>
      <c r="C41" s="30">
        <f>SUM(C35:C40)</f>
        <v>456762079</v>
      </c>
    </row>
    <row r="42" spans="1:3" x14ac:dyDescent="0.25">
      <c r="A42" s="5"/>
      <c r="B42" s="32"/>
      <c r="C42" s="32"/>
    </row>
    <row r="43" spans="1:3" x14ac:dyDescent="0.25">
      <c r="A43" s="5" t="s">
        <v>26</v>
      </c>
      <c r="B43" s="32"/>
      <c r="C43" s="32"/>
    </row>
    <row r="44" spans="1:3" x14ac:dyDescent="0.25">
      <c r="A44" s="9" t="s">
        <v>27</v>
      </c>
      <c r="B44" s="29">
        <v>827160116</v>
      </c>
      <c r="C44" s="36">
        <v>448160020</v>
      </c>
    </row>
    <row r="45" spans="1:3" ht="26.4" x14ac:dyDescent="0.25">
      <c r="A45" s="24" t="s">
        <v>141</v>
      </c>
      <c r="B45" s="29">
        <v>120883437</v>
      </c>
      <c r="C45" s="36">
        <v>77040585</v>
      </c>
    </row>
    <row r="46" spans="1:3" x14ac:dyDescent="0.25">
      <c r="A46" s="9" t="s">
        <v>28</v>
      </c>
      <c r="B46" s="29">
        <v>16680080</v>
      </c>
      <c r="C46" s="36">
        <v>52829317</v>
      </c>
    </row>
    <row r="47" spans="1:3" x14ac:dyDescent="0.25">
      <c r="A47" s="9" t="s">
        <v>140</v>
      </c>
      <c r="B47" s="29">
        <v>1186167</v>
      </c>
      <c r="C47" s="36">
        <v>157087526</v>
      </c>
    </row>
    <row r="48" spans="1:3" x14ac:dyDescent="0.25">
      <c r="A48" s="9" t="s">
        <v>29</v>
      </c>
      <c r="B48" s="29">
        <v>65640599</v>
      </c>
      <c r="C48" s="36">
        <v>65525433</v>
      </c>
    </row>
    <row r="49" spans="1:3" x14ac:dyDescent="0.25">
      <c r="A49" s="9" t="s">
        <v>104</v>
      </c>
      <c r="B49" s="29">
        <v>4452873</v>
      </c>
      <c r="C49" s="36">
        <v>2734403</v>
      </c>
    </row>
    <row r="50" spans="1:3" x14ac:dyDescent="0.25">
      <c r="A50" s="5" t="s">
        <v>30</v>
      </c>
      <c r="B50" s="37">
        <f>SUM(B44:B49)</f>
        <v>1036003272</v>
      </c>
      <c r="C50" s="37">
        <f>SUM(C44:C49)</f>
        <v>803377284</v>
      </c>
    </row>
    <row r="51" spans="1:3" x14ac:dyDescent="0.25">
      <c r="A51" s="5" t="s">
        <v>31</v>
      </c>
      <c r="B51" s="30">
        <f>B41+B50</f>
        <v>1417392225</v>
      </c>
      <c r="C51" s="30">
        <f>C41+C50</f>
        <v>1260139363</v>
      </c>
    </row>
    <row r="52" spans="1:3" ht="13.8" thickBot="1" x14ac:dyDescent="0.3">
      <c r="A52" s="5" t="s">
        <v>32</v>
      </c>
      <c r="B52" s="33">
        <f>B31+B51</f>
        <v>13149485611</v>
      </c>
      <c r="C52" s="33">
        <f>C31+C51</f>
        <v>11792681883</v>
      </c>
    </row>
    <row r="53" spans="1:3" ht="13.8" thickTop="1" x14ac:dyDescent="0.25">
      <c r="B53" s="52"/>
      <c r="C53" s="52"/>
    </row>
    <row r="54" spans="1:3" x14ac:dyDescent="0.25">
      <c r="B54" s="53">
        <f>B52-B20</f>
        <v>0</v>
      </c>
      <c r="C54" s="53">
        <f>C52-C20</f>
        <v>0</v>
      </c>
    </row>
    <row r="56" spans="1:3" x14ac:dyDescent="0.25">
      <c r="A56" s="12"/>
    </row>
    <row r="57" spans="1:3" x14ac:dyDescent="0.25">
      <c r="A57" s="9"/>
      <c r="B57" s="36"/>
      <c r="C57" s="36"/>
    </row>
    <row r="58" spans="1:3" x14ac:dyDescent="0.25">
      <c r="A58" s="9"/>
      <c r="B58" s="36"/>
      <c r="C58" s="36"/>
    </row>
    <row r="59" spans="1:3" x14ac:dyDescent="0.25">
      <c r="A59" s="24"/>
      <c r="B59" s="36"/>
      <c r="C59" s="36"/>
    </row>
    <row r="60" spans="1:3" x14ac:dyDescent="0.25">
      <c r="A60" s="9"/>
      <c r="B60" s="36"/>
      <c r="C60" s="36"/>
    </row>
    <row r="61" spans="1:3" x14ac:dyDescent="0.25">
      <c r="A61" s="9"/>
      <c r="B61" s="36"/>
      <c r="C61" s="36"/>
    </row>
    <row r="62" spans="1:3" x14ac:dyDescent="0.25">
      <c r="A62" s="9"/>
      <c r="B62" s="36"/>
      <c r="C62" s="36"/>
    </row>
    <row r="63" spans="1:3" x14ac:dyDescent="0.25">
      <c r="A63" s="13"/>
    </row>
    <row r="64" spans="1:3" x14ac:dyDescent="0.25">
      <c r="A64" s="12"/>
    </row>
    <row r="65" spans="1:1" x14ac:dyDescent="0.25">
      <c r="A65" s="12"/>
    </row>
    <row r="66" spans="1:1" x14ac:dyDescent="0.25">
      <c r="A66" s="12"/>
    </row>
    <row r="67" spans="1:1" x14ac:dyDescent="0.25">
      <c r="A67" s="12"/>
    </row>
    <row r="68" spans="1:1" x14ac:dyDescent="0.25">
      <c r="A68" s="12"/>
    </row>
    <row r="69" spans="1:1" x14ac:dyDescent="0.25">
      <c r="A69" s="13"/>
    </row>
    <row r="70" spans="1:1" x14ac:dyDescent="0.25">
      <c r="A70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7"/>
  <sheetViews>
    <sheetView showGridLines="0" zoomScale="80" zoomScaleNormal="80" workbookViewId="0">
      <pane ySplit="2" topLeftCell="A3" activePane="bottomLeft" state="frozen"/>
      <selection pane="bottomLeft" activeCell="E2" sqref="E2"/>
    </sheetView>
  </sheetViews>
  <sheetFormatPr defaultColWidth="9.109375" defaultRowHeight="13.2" x14ac:dyDescent="0.25"/>
  <cols>
    <col min="1" max="1" width="35.109375" style="3" bestFit="1" customWidth="1"/>
    <col min="2" max="2" width="13.44140625" style="39" bestFit="1" customWidth="1"/>
    <col min="3" max="3" width="13" style="39" bestFit="1" customWidth="1"/>
    <col min="4" max="16384" width="9.109375" style="2"/>
  </cols>
  <sheetData>
    <row r="1" spans="1:3" x14ac:dyDescent="0.25">
      <c r="A1" s="22"/>
      <c r="B1" s="26"/>
      <c r="C1" s="26"/>
    </row>
    <row r="2" spans="1:3" s="1" customFormat="1" ht="46.2" customHeight="1" x14ac:dyDescent="0.3">
      <c r="A2" s="25" t="s">
        <v>99</v>
      </c>
      <c r="B2" s="56" t="s">
        <v>136</v>
      </c>
      <c r="C2" s="56" t="s">
        <v>128</v>
      </c>
    </row>
    <row r="3" spans="1:3" x14ac:dyDescent="0.25">
      <c r="A3" s="4"/>
      <c r="B3" s="27"/>
      <c r="C3" s="27"/>
    </row>
    <row r="4" spans="1:3" x14ac:dyDescent="0.25">
      <c r="A4" s="5" t="s">
        <v>54</v>
      </c>
      <c r="B4" s="28"/>
      <c r="C4" s="28"/>
    </row>
    <row r="5" spans="1:3" x14ac:dyDescent="0.25">
      <c r="A5" s="5" t="s">
        <v>55</v>
      </c>
      <c r="B5" s="28"/>
      <c r="C5" s="28"/>
    </row>
    <row r="6" spans="1:3" x14ac:dyDescent="0.25">
      <c r="A6" s="6" t="s">
        <v>108</v>
      </c>
      <c r="B6" s="29">
        <f>BS_RO_31.12.2023!B6</f>
        <v>6770411156</v>
      </c>
      <c r="C6" s="29">
        <f>BS_RO_31.12.2023!C6</f>
        <v>5914458703</v>
      </c>
    </row>
    <row r="7" spans="1:3" ht="26.4" x14ac:dyDescent="0.25">
      <c r="A7" s="6" t="s">
        <v>112</v>
      </c>
      <c r="B7" s="29">
        <f>BS_RO_31.12.2023!B7</f>
        <v>18601084</v>
      </c>
      <c r="C7" s="29">
        <f>BS_RO_31.12.2023!C7</f>
        <v>15565831</v>
      </c>
    </row>
    <row r="8" spans="1:3" x14ac:dyDescent="0.25">
      <c r="A8" s="6" t="s">
        <v>56</v>
      </c>
      <c r="B8" s="29">
        <f>BS_RO_31.12.2023!B8</f>
        <v>50466796</v>
      </c>
      <c r="C8" s="29">
        <f>BS_RO_31.12.2023!C8</f>
        <v>50851123</v>
      </c>
    </row>
    <row r="9" spans="1:3" x14ac:dyDescent="0.25">
      <c r="A9" s="6" t="s">
        <v>105</v>
      </c>
      <c r="B9" s="29">
        <f>BS_RO_31.12.2023!B9</f>
        <v>609802200</v>
      </c>
      <c r="C9" s="29">
        <f>BS_RO_31.12.2023!C9</f>
        <v>35567692</v>
      </c>
    </row>
    <row r="10" spans="1:3" ht="26.4" x14ac:dyDescent="0.25">
      <c r="A10" s="6" t="s">
        <v>130</v>
      </c>
      <c r="B10" s="29">
        <f>BS_RO_31.12.2023!B10</f>
        <v>20014848</v>
      </c>
      <c r="C10" s="29">
        <f>BS_RO_31.12.2023!C10</f>
        <v>4745610</v>
      </c>
    </row>
    <row r="11" spans="1:3" x14ac:dyDescent="0.25">
      <c r="A11" s="7" t="s">
        <v>57</v>
      </c>
      <c r="B11" s="30">
        <f>SUM(B6:B10)</f>
        <v>7469296084</v>
      </c>
      <c r="C11" s="30">
        <f>SUM(C6:C10)</f>
        <v>6021188959</v>
      </c>
    </row>
    <row r="12" spans="1:3" x14ac:dyDescent="0.25">
      <c r="A12" s="7"/>
      <c r="B12" s="31"/>
      <c r="C12" s="31"/>
    </row>
    <row r="13" spans="1:3" x14ac:dyDescent="0.25">
      <c r="A13" s="7" t="s">
        <v>58</v>
      </c>
      <c r="B13" s="32"/>
      <c r="C13" s="32"/>
    </row>
    <row r="14" spans="1:3" x14ac:dyDescent="0.25">
      <c r="A14" s="6" t="s">
        <v>59</v>
      </c>
      <c r="B14" s="29">
        <f>BS_RO_31.12.2023!B14</f>
        <v>1032886751</v>
      </c>
      <c r="C14" s="29">
        <f>BS_RO_31.12.2023!C14</f>
        <v>653273110</v>
      </c>
    </row>
    <row r="15" spans="1:3" x14ac:dyDescent="0.25">
      <c r="A15" s="6" t="s">
        <v>106</v>
      </c>
      <c r="B15" s="29">
        <f>BS_RO_31.12.2023!B15</f>
        <v>623780215</v>
      </c>
      <c r="C15" s="29">
        <f>BS_RO_31.12.2023!C15</f>
        <v>438540316</v>
      </c>
    </row>
    <row r="16" spans="1:3" x14ac:dyDescent="0.25">
      <c r="A16" s="6" t="s">
        <v>107</v>
      </c>
      <c r="B16" s="29">
        <f>BS_RO_31.12.2023!B16</f>
        <v>329590958</v>
      </c>
      <c r="C16" s="29">
        <f>BS_RO_31.12.2023!C16</f>
        <v>142158865</v>
      </c>
    </row>
    <row r="17" spans="1:3" x14ac:dyDescent="0.25">
      <c r="A17" s="6" t="s">
        <v>60</v>
      </c>
      <c r="B17" s="29">
        <f>BS_RO_31.12.2023!B17</f>
        <v>112257027</v>
      </c>
      <c r="C17" s="29">
        <f>BS_RO_31.12.2023!C17</f>
        <v>1829796500</v>
      </c>
    </row>
    <row r="18" spans="1:3" x14ac:dyDescent="0.25">
      <c r="A18" s="6" t="s">
        <v>61</v>
      </c>
      <c r="B18" s="29">
        <f>BS_RO_31.12.2023!B18</f>
        <v>3581674576</v>
      </c>
      <c r="C18" s="29">
        <f>BS_RO_31.12.2023!C18</f>
        <v>2707724133</v>
      </c>
    </row>
    <row r="19" spans="1:3" x14ac:dyDescent="0.25">
      <c r="A19" s="8" t="s">
        <v>62</v>
      </c>
      <c r="B19" s="30">
        <f>SUM(B14:B18)</f>
        <v>5680189527</v>
      </c>
      <c r="C19" s="30">
        <f>SUM(C14:C18)</f>
        <v>5771492924</v>
      </c>
    </row>
    <row r="20" spans="1:3" ht="13.8" thickBot="1" x14ac:dyDescent="0.3">
      <c r="A20" s="7" t="s">
        <v>63</v>
      </c>
      <c r="B20" s="33">
        <f>B19+B11</f>
        <v>13149485611</v>
      </c>
      <c r="C20" s="33">
        <f>C19+C11</f>
        <v>11792681883</v>
      </c>
    </row>
    <row r="21" spans="1:3" ht="13.8" thickTop="1" x14ac:dyDescent="0.25">
      <c r="A21" s="5"/>
      <c r="B21" s="32"/>
      <c r="C21" s="32"/>
    </row>
    <row r="22" spans="1:3" x14ac:dyDescent="0.25">
      <c r="A22" s="5" t="s">
        <v>64</v>
      </c>
      <c r="B22" s="32"/>
      <c r="C22" s="32"/>
    </row>
    <row r="23" spans="1:3" x14ac:dyDescent="0.25">
      <c r="A23" s="5" t="s">
        <v>125</v>
      </c>
      <c r="B23" s="32"/>
      <c r="C23" s="32"/>
    </row>
    <row r="24" spans="1:3" x14ac:dyDescent="0.25">
      <c r="A24" s="9" t="s">
        <v>65</v>
      </c>
      <c r="B24" s="29">
        <f>BS_RO_31.12.2023!B24</f>
        <v>3211941683</v>
      </c>
      <c r="C24" s="29">
        <f>BS_RO_31.12.2023!C24</f>
        <v>3211941683</v>
      </c>
    </row>
    <row r="25" spans="1:3" x14ac:dyDescent="0.25">
      <c r="A25" s="10" t="s">
        <v>66</v>
      </c>
      <c r="B25" s="35">
        <f>BS_RO_31.12.2023!B25</f>
        <v>3016438940</v>
      </c>
      <c r="C25" s="35">
        <f>BS_RO_31.12.2023!C25</f>
        <v>3016438940</v>
      </c>
    </row>
    <row r="26" spans="1:3" collapsed="1" x14ac:dyDescent="0.25">
      <c r="A26" s="10" t="s">
        <v>67</v>
      </c>
      <c r="B26" s="35">
        <f>BS_RO_31.12.2023!B26</f>
        <v>195502743</v>
      </c>
      <c r="C26" s="35">
        <f>BS_RO_31.12.2023!C26</f>
        <v>195502743</v>
      </c>
    </row>
    <row r="27" spans="1:3" x14ac:dyDescent="0.25">
      <c r="A27" s="9" t="s">
        <v>68</v>
      </c>
      <c r="B27" s="29">
        <f>BS_RO_31.12.2023!B27</f>
        <v>31474149</v>
      </c>
      <c r="C27" s="29">
        <f>BS_RO_31.12.2023!C27</f>
        <v>31474149</v>
      </c>
    </row>
    <row r="28" spans="1:3" x14ac:dyDescent="0.25">
      <c r="A28" s="11" t="s">
        <v>69</v>
      </c>
      <c r="B28" s="29">
        <f>BS_RO_31.12.2023!B28</f>
        <v>21553548</v>
      </c>
      <c r="C28" s="29">
        <f>BS_RO_31.12.2023!C28</f>
        <v>21553548</v>
      </c>
    </row>
    <row r="29" spans="1:3" x14ac:dyDescent="0.25">
      <c r="A29" s="9" t="s">
        <v>70</v>
      </c>
      <c r="B29" s="29">
        <f>BS_RO_31.12.2023!B29</f>
        <v>2101938467</v>
      </c>
      <c r="C29" s="29">
        <f>BS_RO_31.12.2023!C29</f>
        <v>2101938467</v>
      </c>
    </row>
    <row r="30" spans="1:3" x14ac:dyDescent="0.25">
      <c r="A30" s="9" t="s">
        <v>71</v>
      </c>
      <c r="B30" s="29">
        <f>BS_RO_31.12.2023!B30</f>
        <v>6365185539</v>
      </c>
      <c r="C30" s="29">
        <f>BS_RO_31.12.2023!C30</f>
        <v>5165634673</v>
      </c>
    </row>
    <row r="31" spans="1:3" x14ac:dyDescent="0.25">
      <c r="A31" s="5" t="s">
        <v>119</v>
      </c>
      <c r="B31" s="30">
        <f>SUM(B25:B30)</f>
        <v>11732093386</v>
      </c>
      <c r="C31" s="30">
        <f>SUM(C25:C30)</f>
        <v>10532542520</v>
      </c>
    </row>
    <row r="32" spans="1:3" x14ac:dyDescent="0.25">
      <c r="A32" s="5"/>
      <c r="B32" s="32"/>
      <c r="C32" s="32"/>
    </row>
    <row r="33" spans="1:3" x14ac:dyDescent="0.25">
      <c r="A33" s="5" t="s">
        <v>72</v>
      </c>
      <c r="B33" s="32"/>
      <c r="C33" s="32"/>
    </row>
    <row r="34" spans="1:3" x14ac:dyDescent="0.25">
      <c r="A34" s="5" t="s">
        <v>120</v>
      </c>
      <c r="B34" s="32"/>
      <c r="C34" s="32"/>
    </row>
    <row r="35" spans="1:3" x14ac:dyDescent="0.25">
      <c r="A35" s="9" t="s">
        <v>73</v>
      </c>
      <c r="B35" s="29">
        <f>BS_RO_31.12.2023!B35</f>
        <v>0</v>
      </c>
      <c r="C35" s="29">
        <f>BS_RO_31.12.2023!C35</f>
        <v>64810940</v>
      </c>
    </row>
    <row r="36" spans="1:3" x14ac:dyDescent="0.25">
      <c r="A36" s="9" t="s">
        <v>109</v>
      </c>
      <c r="B36" s="29">
        <f>BS_RO_31.12.2023!B36</f>
        <v>15319526</v>
      </c>
      <c r="C36" s="29">
        <f>BS_RO_31.12.2023!C36</f>
        <v>12831121</v>
      </c>
    </row>
    <row r="37" spans="1:3" x14ac:dyDescent="0.25">
      <c r="A37" s="9" t="s">
        <v>74</v>
      </c>
      <c r="B37" s="29">
        <f>BS_RO_31.12.2023!B37</f>
        <v>204807400</v>
      </c>
      <c r="C37" s="29">
        <f>BS_RO_31.12.2023!C37</f>
        <v>174504703</v>
      </c>
    </row>
    <row r="38" spans="1:3" x14ac:dyDescent="0.25">
      <c r="A38" s="9" t="s">
        <v>75</v>
      </c>
      <c r="B38" s="29">
        <f>BS_RO_31.12.2023!B38</f>
        <v>50342355</v>
      </c>
      <c r="C38" s="29">
        <f>BS_RO_31.12.2023!C38</f>
        <v>63611498</v>
      </c>
    </row>
    <row r="39" spans="1:3" x14ac:dyDescent="0.25">
      <c r="A39" s="9" t="s">
        <v>76</v>
      </c>
      <c r="B39" s="29">
        <f>BS_RO_31.12.2023!B39</f>
        <v>62831361</v>
      </c>
      <c r="C39" s="29">
        <f>BS_RO_31.12.2023!C39</f>
        <v>95446226</v>
      </c>
    </row>
    <row r="40" spans="1:3" x14ac:dyDescent="0.25">
      <c r="A40" s="9" t="s">
        <v>110</v>
      </c>
      <c r="B40" s="29">
        <f>BS_RO_31.12.2023!B40</f>
        <v>48088311</v>
      </c>
      <c r="C40" s="29">
        <f>BS_RO_31.12.2023!C40</f>
        <v>45557591</v>
      </c>
    </row>
    <row r="41" spans="1:3" x14ac:dyDescent="0.25">
      <c r="A41" s="5" t="s">
        <v>122</v>
      </c>
      <c r="B41" s="30">
        <f>SUM(B35:B40)</f>
        <v>381388953</v>
      </c>
      <c r="C41" s="30">
        <f>SUM(C35:C40)</f>
        <v>456762079</v>
      </c>
    </row>
    <row r="42" spans="1:3" x14ac:dyDescent="0.25">
      <c r="A42" s="5"/>
      <c r="B42" s="32"/>
      <c r="C42" s="32"/>
    </row>
    <row r="43" spans="1:3" x14ac:dyDescent="0.25">
      <c r="A43" s="5" t="s">
        <v>77</v>
      </c>
      <c r="B43" s="32"/>
      <c r="C43" s="32"/>
    </row>
    <row r="44" spans="1:3" x14ac:dyDescent="0.25">
      <c r="A44" s="9" t="s">
        <v>111</v>
      </c>
      <c r="B44" s="29">
        <f>BS_RO_31.12.2023!B44</f>
        <v>827160116</v>
      </c>
      <c r="C44" s="29">
        <f>BS_RO_31.12.2023!C44</f>
        <v>448160020</v>
      </c>
    </row>
    <row r="45" spans="1:3" ht="26.4" x14ac:dyDescent="0.25">
      <c r="A45" s="24" t="s">
        <v>114</v>
      </c>
      <c r="B45" s="29">
        <f>BS_RO_31.12.2023!B45</f>
        <v>120883437</v>
      </c>
      <c r="C45" s="29">
        <f>BS_RO_31.12.2023!C45</f>
        <v>77040585</v>
      </c>
    </row>
    <row r="46" spans="1:3" x14ac:dyDescent="0.25">
      <c r="A46" s="9" t="s">
        <v>78</v>
      </c>
      <c r="B46" s="29">
        <f>BS_RO_31.12.2023!B46</f>
        <v>16680080</v>
      </c>
      <c r="C46" s="29">
        <f>BS_RO_31.12.2023!C46</f>
        <v>52829317</v>
      </c>
    </row>
    <row r="47" spans="1:3" x14ac:dyDescent="0.25">
      <c r="A47" s="9" t="s">
        <v>79</v>
      </c>
      <c r="B47" s="29">
        <f>BS_RO_31.12.2023!B47</f>
        <v>1186167</v>
      </c>
      <c r="C47" s="29">
        <f>BS_RO_31.12.2023!C47</f>
        <v>157087526</v>
      </c>
    </row>
    <row r="48" spans="1:3" x14ac:dyDescent="0.25">
      <c r="A48" s="9" t="s">
        <v>113</v>
      </c>
      <c r="B48" s="29">
        <f>BS_RO_31.12.2023!B48</f>
        <v>65640599</v>
      </c>
      <c r="C48" s="29">
        <f>BS_RO_31.12.2023!C48</f>
        <v>65525433</v>
      </c>
    </row>
    <row r="49" spans="1:3" x14ac:dyDescent="0.25">
      <c r="A49" s="9" t="s">
        <v>126</v>
      </c>
      <c r="B49" s="29">
        <f>BS_RO_31.12.2023!B49</f>
        <v>4452873</v>
      </c>
      <c r="C49" s="29">
        <f>BS_RO_31.12.2023!C49</f>
        <v>2734403</v>
      </c>
    </row>
    <row r="50" spans="1:3" x14ac:dyDescent="0.25">
      <c r="A50" s="5" t="s">
        <v>80</v>
      </c>
      <c r="B50" s="37">
        <f>SUM(B44:B49)</f>
        <v>1036003272</v>
      </c>
      <c r="C50" s="37">
        <f>SUM(C44:C49)</f>
        <v>803377284</v>
      </c>
    </row>
    <row r="51" spans="1:3" x14ac:dyDescent="0.25">
      <c r="A51" s="5" t="s">
        <v>81</v>
      </c>
      <c r="B51" s="30">
        <f>B50+B41</f>
        <v>1417392225</v>
      </c>
      <c r="C51" s="30">
        <f>C50+C41</f>
        <v>1260139363</v>
      </c>
    </row>
    <row r="52" spans="1:3" ht="13.8" thickBot="1" x14ac:dyDescent="0.3">
      <c r="A52" s="5" t="s">
        <v>121</v>
      </c>
      <c r="B52" s="33">
        <f>B51+B31</f>
        <v>13149485611</v>
      </c>
      <c r="C52" s="33">
        <f>C51+C31</f>
        <v>11792681883</v>
      </c>
    </row>
    <row r="53" spans="1:3" ht="13.8" thickTop="1" x14ac:dyDescent="0.25">
      <c r="B53" s="52"/>
      <c r="C53" s="52"/>
    </row>
    <row r="54" spans="1:3" x14ac:dyDescent="0.25">
      <c r="B54" s="53">
        <f>B52-B20</f>
        <v>0</v>
      </c>
      <c r="C54" s="53">
        <f>C52-C20</f>
        <v>0</v>
      </c>
    </row>
    <row r="56" spans="1:3" x14ac:dyDescent="0.25">
      <c r="A56" s="12"/>
    </row>
    <row r="57" spans="1:3" x14ac:dyDescent="0.25">
      <c r="A57" s="9"/>
      <c r="B57" s="36"/>
      <c r="C57" s="36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7"/>
  <sheetViews>
    <sheetView showGridLines="0" zoomScale="80" zoomScaleNormal="80" workbookViewId="0">
      <pane ySplit="2" topLeftCell="A3" activePane="bottomLeft" state="frozen"/>
      <selection pane="bottomLeft" activeCell="B22" sqref="B22"/>
    </sheetView>
  </sheetViews>
  <sheetFormatPr defaultColWidth="9.109375" defaultRowHeight="13.2" x14ac:dyDescent="0.25"/>
  <cols>
    <col min="1" max="1" width="34" style="2" bestFit="1" customWidth="1"/>
    <col min="2" max="3" width="14.44140625" style="45" bestFit="1" customWidth="1"/>
    <col min="4" max="16384" width="9.109375" style="2"/>
  </cols>
  <sheetData>
    <row r="1" spans="1:3" x14ac:dyDescent="0.25">
      <c r="A1" s="23"/>
      <c r="B1" s="57"/>
      <c r="C1" s="57"/>
    </row>
    <row r="2" spans="1:3" s="15" customFormat="1" ht="26.4" x14ac:dyDescent="0.3">
      <c r="A2" s="25" t="s">
        <v>99</v>
      </c>
      <c r="B2" s="58" t="s">
        <v>143</v>
      </c>
      <c r="C2" s="58" t="s">
        <v>131</v>
      </c>
    </row>
    <row r="3" spans="1:3" x14ac:dyDescent="0.25">
      <c r="B3" s="43"/>
      <c r="C3" s="43"/>
    </row>
    <row r="4" spans="1:3" x14ac:dyDescent="0.25">
      <c r="A4" s="16" t="s">
        <v>33</v>
      </c>
      <c r="B4" s="44"/>
      <c r="C4" s="44"/>
    </row>
    <row r="5" spans="1:3" x14ac:dyDescent="0.25">
      <c r="A5" s="9" t="s">
        <v>34</v>
      </c>
      <c r="B5" s="46">
        <v>7424023939</v>
      </c>
      <c r="C5" s="46">
        <v>6343626321</v>
      </c>
    </row>
    <row r="6" spans="1:3" x14ac:dyDescent="0.25">
      <c r="A6" s="9" t="s">
        <v>35</v>
      </c>
      <c r="B6" s="46">
        <v>37404747</v>
      </c>
      <c r="C6" s="46">
        <v>22902955</v>
      </c>
    </row>
    <row r="7" spans="1:3" x14ac:dyDescent="0.25">
      <c r="A7" s="17" t="s">
        <v>36</v>
      </c>
      <c r="B7" s="47">
        <f>SUM(B5:B6)</f>
        <v>7461428686</v>
      </c>
      <c r="C7" s="47">
        <f>SUM(C5:C6)</f>
        <v>6366529276</v>
      </c>
    </row>
    <row r="8" spans="1:3" x14ac:dyDescent="0.25">
      <c r="A8" s="18"/>
      <c r="B8" s="48"/>
      <c r="C8" s="48"/>
    </row>
    <row r="9" spans="1:3" x14ac:dyDescent="0.25">
      <c r="A9" s="9" t="s">
        <v>37</v>
      </c>
      <c r="B9" s="46">
        <v>157005026</v>
      </c>
      <c r="C9" s="46">
        <v>167599852</v>
      </c>
    </row>
    <row r="10" spans="1:3" x14ac:dyDescent="0.25">
      <c r="A10" s="19"/>
      <c r="B10" s="49"/>
      <c r="C10" s="49"/>
    </row>
    <row r="11" spans="1:3" x14ac:dyDescent="0.25">
      <c r="A11" s="16" t="s">
        <v>38</v>
      </c>
      <c r="B11" s="49"/>
      <c r="C11" s="49"/>
    </row>
    <row r="12" spans="1:3" x14ac:dyDescent="0.25">
      <c r="A12" s="9" t="s">
        <v>146</v>
      </c>
      <c r="B12" s="46">
        <v>-631949767</v>
      </c>
      <c r="C12" s="46">
        <v>-605436828</v>
      </c>
    </row>
    <row r="13" spans="1:3" x14ac:dyDescent="0.25">
      <c r="A13" s="9" t="s">
        <v>39</v>
      </c>
      <c r="B13" s="46">
        <v>-796253024</v>
      </c>
      <c r="C13" s="46">
        <v>-561122081</v>
      </c>
    </row>
    <row r="14" spans="1:3" x14ac:dyDescent="0.25">
      <c r="A14" s="9" t="s">
        <v>40</v>
      </c>
      <c r="B14" s="46">
        <v>-121451959</v>
      </c>
      <c r="C14" s="46">
        <v>-513740391</v>
      </c>
    </row>
    <row r="15" spans="1:3" x14ac:dyDescent="0.25">
      <c r="A15" s="9" t="s">
        <v>41</v>
      </c>
      <c r="B15" s="46">
        <v>-72075989</v>
      </c>
      <c r="C15" s="46">
        <v>-86468972</v>
      </c>
    </row>
    <row r="16" spans="1:3" x14ac:dyDescent="0.25">
      <c r="A16" s="9" t="s">
        <v>42</v>
      </c>
      <c r="B16" s="46">
        <v>-37404747</v>
      </c>
      <c r="C16" s="46">
        <v>-22902955</v>
      </c>
    </row>
    <row r="17" spans="1:3" x14ac:dyDescent="0.25">
      <c r="A17" s="9" t="s">
        <v>43</v>
      </c>
      <c r="B17" s="46">
        <v>-22962755</v>
      </c>
      <c r="C17" s="46">
        <v>-25907604</v>
      </c>
    </row>
    <row r="18" spans="1:3" x14ac:dyDescent="0.25">
      <c r="A18" s="9" t="s">
        <v>44</v>
      </c>
      <c r="B18" s="46">
        <v>-155524489</v>
      </c>
      <c r="C18" s="46">
        <v>-151232259</v>
      </c>
    </row>
    <row r="19" spans="1:3" ht="39.6" x14ac:dyDescent="0.25">
      <c r="A19" s="24" t="s">
        <v>133</v>
      </c>
      <c r="B19" s="46">
        <v>-2623619387</v>
      </c>
      <c r="C19" s="46">
        <v>-1085014040</v>
      </c>
    </row>
    <row r="20" spans="1:3" x14ac:dyDescent="0.25">
      <c r="A20" s="9" t="s">
        <v>45</v>
      </c>
      <c r="B20" s="46">
        <v>-692823478</v>
      </c>
      <c r="C20" s="46">
        <v>-499254465</v>
      </c>
    </row>
    <row r="21" spans="1:3" x14ac:dyDescent="0.25">
      <c r="A21" s="17" t="s">
        <v>46</v>
      </c>
      <c r="B21" s="50">
        <f>SUM(B12:B20)</f>
        <v>-5154065595</v>
      </c>
      <c r="C21" s="50">
        <f>SUM(C12:C20)</f>
        <v>-3551079595</v>
      </c>
    </row>
    <row r="22" spans="1:3" x14ac:dyDescent="0.25">
      <c r="A22" s="20"/>
      <c r="B22" s="49"/>
      <c r="C22" s="49"/>
    </row>
    <row r="23" spans="1:3" x14ac:dyDescent="0.25">
      <c r="A23" s="17" t="s">
        <v>51</v>
      </c>
      <c r="B23" s="50">
        <f t="shared" ref="B23:C23" si="0">B7+B21+B9</f>
        <v>2464368117</v>
      </c>
      <c r="C23" s="50">
        <f t="shared" ref="C23" si="1">C7+C21+C9</f>
        <v>2983049533</v>
      </c>
    </row>
    <row r="24" spans="1:3" x14ac:dyDescent="0.25">
      <c r="A24" s="21"/>
      <c r="B24" s="51"/>
      <c r="C24" s="51"/>
    </row>
    <row r="25" spans="1:3" x14ac:dyDescent="0.25">
      <c r="A25" s="9" t="s">
        <v>47</v>
      </c>
      <c r="B25" s="46">
        <v>-34848958</v>
      </c>
      <c r="C25" s="46">
        <v>-31799387</v>
      </c>
    </row>
    <row r="26" spans="1:3" x14ac:dyDescent="0.25">
      <c r="A26" s="9" t="s">
        <v>48</v>
      </c>
      <c r="B26" s="46">
        <v>413193238</v>
      </c>
      <c r="C26" s="46">
        <v>239236533</v>
      </c>
    </row>
    <row r="27" spans="1:3" x14ac:dyDescent="0.25">
      <c r="A27" s="17" t="s">
        <v>98</v>
      </c>
      <c r="B27" s="50">
        <f t="shared" ref="B27:C27" si="2">SUM(B25:B26)</f>
        <v>378344280</v>
      </c>
      <c r="C27" s="50">
        <f t="shared" si="2"/>
        <v>207437146</v>
      </c>
    </row>
    <row r="28" spans="1:3" x14ac:dyDescent="0.25">
      <c r="A28" s="21"/>
      <c r="B28" s="51"/>
      <c r="C28" s="51"/>
    </row>
    <row r="29" spans="1:3" x14ac:dyDescent="0.25">
      <c r="A29" s="17" t="s">
        <v>52</v>
      </c>
      <c r="B29" s="50">
        <f t="shared" ref="B29:C29" si="3">B23+B27</f>
        <v>2842712397</v>
      </c>
      <c r="C29" s="50">
        <f t="shared" ref="C29" si="4">C23+C27</f>
        <v>3190486679</v>
      </c>
    </row>
    <row r="30" spans="1:3" x14ac:dyDescent="0.25">
      <c r="A30" s="21"/>
      <c r="B30" s="51"/>
      <c r="C30" s="51"/>
    </row>
    <row r="31" spans="1:3" ht="52.8" x14ac:dyDescent="0.25">
      <c r="A31" s="54" t="s">
        <v>145</v>
      </c>
      <c r="B31" s="46">
        <v>269239</v>
      </c>
      <c r="C31" s="51">
        <v>-197390</v>
      </c>
    </row>
    <row r="32" spans="1:3" x14ac:dyDescent="0.25">
      <c r="A32" s="21"/>
      <c r="B32" s="51"/>
      <c r="C32" s="51"/>
    </row>
    <row r="33" spans="1:3" x14ac:dyDescent="0.25">
      <c r="A33" s="9" t="s">
        <v>49</v>
      </c>
      <c r="B33" s="46">
        <v>-356498238</v>
      </c>
      <c r="C33" s="46">
        <v>-428249778</v>
      </c>
    </row>
    <row r="34" spans="1:3" x14ac:dyDescent="0.25">
      <c r="A34" s="21"/>
      <c r="B34" s="51"/>
      <c r="C34" s="51"/>
    </row>
    <row r="35" spans="1:3" x14ac:dyDescent="0.25">
      <c r="A35" s="17" t="s">
        <v>53</v>
      </c>
      <c r="B35" s="47">
        <f>B29+B33+B31</f>
        <v>2486483398</v>
      </c>
      <c r="C35" s="47">
        <f>C29+C33+C31</f>
        <v>2762039511</v>
      </c>
    </row>
    <row r="36" spans="1:3" x14ac:dyDescent="0.25">
      <c r="B36" s="44"/>
      <c r="C36" s="44"/>
    </row>
    <row r="37" spans="1:3" x14ac:dyDescent="0.25">
      <c r="B37" s="44"/>
      <c r="C37" s="44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7"/>
  <sheetViews>
    <sheetView showGridLines="0" zoomScale="80" zoomScaleNormal="80" workbookViewId="0">
      <pane ySplit="2" topLeftCell="A3" activePane="bottomLeft" state="frozen"/>
      <selection pane="bottomLeft" activeCell="B5" sqref="B5"/>
    </sheetView>
  </sheetViews>
  <sheetFormatPr defaultColWidth="9.109375" defaultRowHeight="13.2" x14ac:dyDescent="0.25"/>
  <cols>
    <col min="1" max="1" width="34.5546875" style="2" bestFit="1" customWidth="1"/>
    <col min="2" max="3" width="14.44140625" style="38" bestFit="1" customWidth="1"/>
    <col min="4" max="16384" width="9.109375" style="2"/>
  </cols>
  <sheetData>
    <row r="1" spans="1:3" x14ac:dyDescent="0.25">
      <c r="A1" s="23"/>
      <c r="B1" s="40"/>
      <c r="C1" s="40"/>
    </row>
    <row r="2" spans="1:3" s="15" customFormat="1" ht="26.4" x14ac:dyDescent="0.3">
      <c r="A2" s="25" t="s">
        <v>99</v>
      </c>
      <c r="B2" s="55" t="s">
        <v>144</v>
      </c>
      <c r="C2" s="55" t="s">
        <v>135</v>
      </c>
    </row>
    <row r="3" spans="1:3" ht="12.6" customHeight="1" x14ac:dyDescent="0.25">
      <c r="B3" s="41"/>
      <c r="C3" s="41"/>
    </row>
    <row r="4" spans="1:3" x14ac:dyDescent="0.25">
      <c r="A4" s="16" t="s">
        <v>115</v>
      </c>
      <c r="B4" s="42"/>
      <c r="C4" s="42"/>
    </row>
    <row r="5" spans="1:3" x14ac:dyDescent="0.25">
      <c r="A5" s="9" t="s">
        <v>123</v>
      </c>
      <c r="B5" s="46">
        <f>PL_RO_31.12.2023!B5</f>
        <v>7424023939</v>
      </c>
      <c r="C5" s="46">
        <f>PL_RO_31.12.2023!C5</f>
        <v>6343626321</v>
      </c>
    </row>
    <row r="6" spans="1:3" x14ac:dyDescent="0.25">
      <c r="A6" s="9" t="s">
        <v>124</v>
      </c>
      <c r="B6" s="46">
        <f>PL_RO_31.12.2023!B6</f>
        <v>37404747</v>
      </c>
      <c r="C6" s="46">
        <f>PL_RO_31.12.2023!C6</f>
        <v>22902955</v>
      </c>
    </row>
    <row r="7" spans="1:3" x14ac:dyDescent="0.25">
      <c r="A7" s="17" t="s">
        <v>82</v>
      </c>
      <c r="B7" s="47">
        <f>SUM(B5:B6)</f>
        <v>7461428686</v>
      </c>
      <c r="C7" s="47">
        <f>SUM(C5:C6)</f>
        <v>6366529276</v>
      </c>
    </row>
    <row r="8" spans="1:3" x14ac:dyDescent="0.25">
      <c r="A8" s="18"/>
      <c r="B8" s="48"/>
      <c r="C8" s="48"/>
    </row>
    <row r="9" spans="1:3" x14ac:dyDescent="0.25">
      <c r="A9" s="9" t="s">
        <v>83</v>
      </c>
      <c r="B9" s="46">
        <f>PL_RO_31.12.2023!B9</f>
        <v>157005026</v>
      </c>
      <c r="C9" s="46">
        <f>PL_RO_31.12.2023!C9</f>
        <v>167599852</v>
      </c>
    </row>
    <row r="10" spans="1:3" x14ac:dyDescent="0.25">
      <c r="A10" s="19"/>
      <c r="B10" s="49"/>
      <c r="C10" s="49"/>
    </row>
    <row r="11" spans="1:3" x14ac:dyDescent="0.25">
      <c r="A11" s="16" t="s">
        <v>84</v>
      </c>
      <c r="B11" s="49"/>
      <c r="C11" s="49"/>
    </row>
    <row r="12" spans="1:3" x14ac:dyDescent="0.25">
      <c r="A12" s="9" t="s">
        <v>85</v>
      </c>
      <c r="B12" s="46">
        <f>PL_RO_31.12.2023!B12</f>
        <v>-631949767</v>
      </c>
      <c r="C12" s="46">
        <f>PL_RO_31.12.2023!C12</f>
        <v>-605436828</v>
      </c>
    </row>
    <row r="13" spans="1:3" x14ac:dyDescent="0.25">
      <c r="A13" s="9" t="s">
        <v>86</v>
      </c>
      <c r="B13" s="46">
        <f>PL_RO_31.12.2023!B13</f>
        <v>-796253024</v>
      </c>
      <c r="C13" s="46">
        <f>PL_RO_31.12.2023!C13</f>
        <v>-561122081</v>
      </c>
    </row>
    <row r="14" spans="1:3" x14ac:dyDescent="0.25">
      <c r="A14" s="9" t="s">
        <v>87</v>
      </c>
      <c r="B14" s="46">
        <f>PL_RO_31.12.2023!B14</f>
        <v>-121451959</v>
      </c>
      <c r="C14" s="46">
        <f>PL_RO_31.12.2023!C14</f>
        <v>-513740391</v>
      </c>
    </row>
    <row r="15" spans="1:3" x14ac:dyDescent="0.25">
      <c r="A15" s="9" t="s">
        <v>88</v>
      </c>
      <c r="B15" s="46">
        <f>PL_RO_31.12.2023!B15</f>
        <v>-72075989</v>
      </c>
      <c r="C15" s="46">
        <f>PL_RO_31.12.2023!C15</f>
        <v>-86468972</v>
      </c>
    </row>
    <row r="16" spans="1:3" x14ac:dyDescent="0.25">
      <c r="A16" s="9" t="s">
        <v>89</v>
      </c>
      <c r="B16" s="46">
        <f>PL_RO_31.12.2023!B16</f>
        <v>-37404747</v>
      </c>
      <c r="C16" s="46">
        <f>PL_RO_31.12.2023!C16</f>
        <v>-22902955</v>
      </c>
    </row>
    <row r="17" spans="1:3" x14ac:dyDescent="0.25">
      <c r="A17" s="9" t="s">
        <v>90</v>
      </c>
      <c r="B17" s="46">
        <f>PL_RO_31.12.2023!B17</f>
        <v>-22962755</v>
      </c>
      <c r="C17" s="46">
        <f>PL_RO_31.12.2023!C17</f>
        <v>-25907604</v>
      </c>
    </row>
    <row r="18" spans="1:3" x14ac:dyDescent="0.25">
      <c r="A18" s="9" t="s">
        <v>91</v>
      </c>
      <c r="B18" s="46">
        <f>PL_RO_31.12.2023!B18</f>
        <v>-155524489</v>
      </c>
      <c r="C18" s="46">
        <f>PL_RO_31.12.2023!C18</f>
        <v>-151232259</v>
      </c>
    </row>
    <row r="19" spans="1:3" ht="39.6" x14ac:dyDescent="0.25">
      <c r="A19" s="24" t="s">
        <v>132</v>
      </c>
      <c r="B19" s="46">
        <f>PL_RO_31.12.2023!B19</f>
        <v>-2623619387</v>
      </c>
      <c r="C19" s="46">
        <f>PL_RO_31.12.2023!C19</f>
        <v>-1085014040</v>
      </c>
    </row>
    <row r="20" spans="1:3" x14ac:dyDescent="0.25">
      <c r="A20" s="9" t="s">
        <v>92</v>
      </c>
      <c r="B20" s="46">
        <f>PL_RO_31.12.2023!B20</f>
        <v>-692823478</v>
      </c>
      <c r="C20" s="46">
        <f>PL_RO_31.12.2023!C20</f>
        <v>-499254465</v>
      </c>
    </row>
    <row r="21" spans="1:3" x14ac:dyDescent="0.25">
      <c r="A21" s="17" t="s">
        <v>93</v>
      </c>
      <c r="B21" s="50">
        <f t="shared" ref="B21:C21" si="0">SUM(B12:B20)</f>
        <v>-5154065595</v>
      </c>
      <c r="C21" s="50">
        <f t="shared" ref="C21" si="1">SUM(C12:C20)</f>
        <v>-3551079595</v>
      </c>
    </row>
    <row r="22" spans="1:3" x14ac:dyDescent="0.25">
      <c r="A22" s="20"/>
      <c r="B22" s="49"/>
      <c r="C22" s="49"/>
    </row>
    <row r="23" spans="1:3" x14ac:dyDescent="0.25">
      <c r="A23" s="17" t="s">
        <v>94</v>
      </c>
      <c r="B23" s="50">
        <f t="shared" ref="B23:C23" si="2">B7+B21+B9</f>
        <v>2464368117</v>
      </c>
      <c r="C23" s="50">
        <f t="shared" ref="C23" si="3">C7+C21+C9</f>
        <v>2983049533</v>
      </c>
    </row>
    <row r="24" spans="1:3" x14ac:dyDescent="0.25">
      <c r="A24" s="21"/>
      <c r="B24" s="51"/>
      <c r="C24" s="51"/>
    </row>
    <row r="25" spans="1:3" x14ac:dyDescent="0.25">
      <c r="A25" s="9" t="s">
        <v>116</v>
      </c>
      <c r="B25" s="46">
        <f>PL_RO_31.12.2023!B25</f>
        <v>-34848958</v>
      </c>
      <c r="C25" s="46">
        <f>PL_RO_31.12.2023!C25</f>
        <v>-31799387</v>
      </c>
    </row>
    <row r="26" spans="1:3" x14ac:dyDescent="0.25">
      <c r="A26" s="9" t="s">
        <v>117</v>
      </c>
      <c r="B26" s="46">
        <f>PL_RO_31.12.2023!B26</f>
        <v>413193238</v>
      </c>
      <c r="C26" s="46">
        <f>PL_RO_31.12.2023!C26</f>
        <v>239236533</v>
      </c>
    </row>
    <row r="27" spans="1:3" x14ac:dyDescent="0.25">
      <c r="A27" s="17" t="s">
        <v>118</v>
      </c>
      <c r="B27" s="50">
        <f t="shared" ref="B27:C27" si="4">SUM(B25:B26)</f>
        <v>378344280</v>
      </c>
      <c r="C27" s="50">
        <f t="shared" si="4"/>
        <v>207437146</v>
      </c>
    </row>
    <row r="28" spans="1:3" x14ac:dyDescent="0.25">
      <c r="A28" s="21"/>
      <c r="B28" s="51"/>
      <c r="C28" s="51"/>
    </row>
    <row r="29" spans="1:3" x14ac:dyDescent="0.25">
      <c r="A29" s="17" t="s">
        <v>95</v>
      </c>
      <c r="B29" s="50">
        <f t="shared" ref="B29:C29" si="5">B23+B27</f>
        <v>2842712397</v>
      </c>
      <c r="C29" s="50">
        <f t="shared" ref="C29" si="6">C23+C27</f>
        <v>3190486679</v>
      </c>
    </row>
    <row r="30" spans="1:3" x14ac:dyDescent="0.25">
      <c r="A30" s="21"/>
      <c r="B30" s="51"/>
      <c r="C30" s="51"/>
    </row>
    <row r="31" spans="1:3" ht="26.4" x14ac:dyDescent="0.25">
      <c r="A31" s="54" t="s">
        <v>134</v>
      </c>
      <c r="B31" s="46">
        <f>PL_RO_31.12.2023!B31</f>
        <v>269239</v>
      </c>
      <c r="C31" s="46">
        <f>PL_RO_31.12.2023!C31</f>
        <v>-197390</v>
      </c>
    </row>
    <row r="32" spans="1:3" x14ac:dyDescent="0.25">
      <c r="A32" s="21"/>
      <c r="B32" s="46">
        <f>PL_RO_31.12.2023!B32</f>
        <v>0</v>
      </c>
      <c r="C32" s="46">
        <f>PL_RO_31.12.2023!C32</f>
        <v>0</v>
      </c>
    </row>
    <row r="33" spans="1:3" x14ac:dyDescent="0.25">
      <c r="A33" s="9" t="s">
        <v>96</v>
      </c>
      <c r="B33" s="46">
        <f>PL_RO_31.12.2023!B33</f>
        <v>-356498238</v>
      </c>
      <c r="C33" s="46">
        <f>PL_RO_31.12.2023!C33</f>
        <v>-428249778</v>
      </c>
    </row>
    <row r="34" spans="1:3" x14ac:dyDescent="0.25">
      <c r="A34" s="21"/>
      <c r="B34" s="51"/>
      <c r="C34" s="51"/>
    </row>
    <row r="35" spans="1:3" x14ac:dyDescent="0.25">
      <c r="A35" s="17" t="s">
        <v>97</v>
      </c>
      <c r="B35" s="47">
        <f t="shared" ref="B35:C35" si="7">B29+B33</f>
        <v>2486214159</v>
      </c>
      <c r="C35" s="47">
        <f t="shared" ref="C35" si="8">C29+C33</f>
        <v>2762236901</v>
      </c>
    </row>
    <row r="36" spans="1:3" x14ac:dyDescent="0.25">
      <c r="B36" s="42"/>
      <c r="C36" s="42"/>
    </row>
    <row r="37" spans="1:3" x14ac:dyDescent="0.25">
      <c r="B37" s="42"/>
      <c r="C37" s="4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BS_RO_31.12.2023</vt:lpstr>
      <vt:lpstr>BS_EN_31.12.2023</vt:lpstr>
      <vt:lpstr>PL_RO_31.12.2023</vt:lpstr>
      <vt:lpstr>PL_EN_31.12.2023</vt:lpstr>
      <vt:lpstr>BS_EN_31.12.2023!Print_Area</vt:lpstr>
      <vt:lpstr>BS_RO_31.12.2023!Print_Area</vt:lpstr>
      <vt:lpstr>PL_EN_31.12.2023!Print_Area</vt:lpstr>
      <vt:lpstr>PL_RO_31.12.2023!Print_Area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Ioana Maxim</cp:lastModifiedBy>
  <cp:lastPrinted>2018-03-15T10:10:50Z</cp:lastPrinted>
  <dcterms:created xsi:type="dcterms:W3CDTF">2018-03-05T06:48:06Z</dcterms:created>
  <dcterms:modified xsi:type="dcterms:W3CDTF">2024-03-20T16:44:55Z</dcterms:modified>
</cp:coreProperties>
</file>